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Depreciation - Individual Asset" sheetId="1" r:id="rId1"/>
    <sheet name="Depreciation - Block of Asset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<sst xmlns="http://schemas.openxmlformats.org/spreadsheetml/2006/main" count="31" uniqueCount="30">
  <si>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PURCHASE COST OF ASSET</t>
  </si>
  <si>
    <t>DATE OF PURCHASE</t>
  </si>
  <si>
    <t xml:space="preserve">FOR THE YEAR ENDING ON </t>
  </si>
  <si>
    <t>DEPRECIATION</t>
  </si>
  <si>
    <t>RATE OF DEPRECIATION ON ASSET</t>
  </si>
  <si>
    <t>TAXADDA.COM</t>
  </si>
  <si>
    <t>BEGINNING BALANCE</t>
  </si>
  <si>
    <t>CLOSING BALANCE</t>
  </si>
  <si>
    <t>S. No.</t>
  </si>
  <si>
    <t>Description of Assets</t>
  </si>
  <si>
    <t>Rate of Dep.</t>
  </si>
  <si>
    <t>Additions</t>
  </si>
  <si>
    <t>Disposal</t>
  </si>
  <si>
    <t xml:space="preserve">Balance </t>
  </si>
  <si>
    <t>Scooter</t>
  </si>
  <si>
    <t>Motor Cycle</t>
  </si>
  <si>
    <t>Furniture</t>
  </si>
  <si>
    <t>Computer</t>
  </si>
  <si>
    <t xml:space="preserve">Total </t>
  </si>
  <si>
    <t xml:space="preserve">Opening WDV </t>
  </si>
  <si>
    <t>Depreciation for the year</t>
  </si>
  <si>
    <t xml:space="preserve">Closing WDV </t>
  </si>
  <si>
    <t>Printer</t>
  </si>
  <si>
    <t>Building</t>
  </si>
  <si>
    <t>Mobile</t>
  </si>
  <si>
    <t>Generator</t>
  </si>
  <si>
    <t>DEPRECIATION ON BLOCK OF ASSET AS PER INCOME TAX ACT,1961</t>
  </si>
  <si>
    <t>DEPRECIATION SCHEDULE AS PER INCOME TAX ACT,1961</t>
  </si>
  <si>
    <t>on or before 04th Oct (Leap Yr)
on or before 03rd Oct (Non Leap Yr)</t>
  </si>
  <si>
    <t>on or after 05th Oct (Leap Yr)
on or after 04th Oct (Non Leap Yr)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</si>
</sst>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6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36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b/>
      <sz val="10"/>
      <color indexed="9"/>
      <name val="Cambria"/>
      <family val="1"/>
    </font>
    <font>
      <sz val="14"/>
      <color indexed="9"/>
      <name val="Calibri"/>
      <family val="2"/>
    </font>
    <font>
      <u val="single"/>
      <sz val="36"/>
      <color indexed="9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6"/>
      <color theme="3"/>
      <name val="Cambria"/>
      <family val="2"/>
    </font>
    <font>
      <b/>
      <sz val="13"/>
      <color theme="3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36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mbria"/>
      <family val="1"/>
    </font>
    <font>
      <sz val="14"/>
      <color theme="0"/>
      <name val="Calibri"/>
      <family val="2"/>
    </font>
    <font>
      <u val="single"/>
      <sz val="36"/>
      <color theme="0"/>
      <name val="Calibri"/>
      <family val="2"/>
    </font>
    <font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 tint="-0.04997999966144562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 tint="-0.04997999966144562"/>
      </right>
      <top style="medium">
        <color theme="0"/>
      </top>
      <bottom style="medium">
        <color theme="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theme="0" tint="-0.04997999966144562"/>
      </left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20" borderId="0" applyNumberFormat="0" applyBorder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23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9" fillId="34" borderId="0" xfId="60" applyFont="1" applyFill="1" applyBorder="1" applyAlignment="1">
      <alignment horizontal="center" vertical="center"/>
      <protection/>
    </xf>
    <xf numFmtId="0" fontId="23" fillId="34" borderId="0" xfId="60" applyFont="1" applyFill="1" applyBorder="1" applyAlignment="1" applyProtection="1">
      <alignment horizontal="left"/>
      <protection/>
    </xf>
    <xf numFmtId="0" fontId="30" fillId="34" borderId="0" xfId="60" applyFont="1" applyFill="1" applyBorder="1" applyAlignment="1" applyProtection="1">
      <alignment horizontal="right"/>
      <protection/>
    </xf>
    <xf numFmtId="0" fontId="56" fillId="35" borderId="0" xfId="60" applyFont="1" applyFill="1" applyBorder="1" applyAlignment="1" applyProtection="1">
      <alignment horizontal="center" vertical="center" wrapText="1"/>
      <protection/>
    </xf>
    <xf numFmtId="0" fontId="46" fillId="30" borderId="10" xfId="54" applyFont="1" applyBorder="1" applyAlignment="1">
      <alignment horizontal="left" vertical="center" indent="1"/>
    </xf>
    <xf numFmtId="0" fontId="46" fillId="30" borderId="11" xfId="54" applyBorder="1" applyAlignment="1">
      <alignment horizontal="left" vertical="center" indent="1"/>
    </xf>
    <xf numFmtId="0" fontId="46" fillId="30" borderId="12" xfId="54" applyBorder="1" applyAlignment="1">
      <alignment horizontal="left" vertical="center" indent="1"/>
    </xf>
    <xf numFmtId="164" fontId="29" fillId="34" borderId="0" xfId="60" applyNumberFormat="1" applyFont="1" applyFill="1" applyBorder="1" applyAlignment="1">
      <alignment horizontal="center" vertical="center"/>
      <protection/>
    </xf>
    <xf numFmtId="41" fontId="29" fillId="34" borderId="0" xfId="46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0" xfId="0" applyNumberFormat="1" applyFont="1" applyAlignment="1">
      <alignment/>
    </xf>
    <xf numFmtId="43" fontId="6" fillId="0" borderId="13" xfId="0" applyNumberFormat="1" applyFont="1" applyBorder="1" applyAlignment="1">
      <alignment horizontal="center"/>
    </xf>
    <xf numFmtId="43" fontId="6" fillId="0" borderId="0" xfId="0" applyNumberFormat="1" applyFont="1" applyAlignment="1" quotePrefix="1">
      <alignment horizontal="right"/>
    </xf>
    <xf numFmtId="43" fontId="6" fillId="0" borderId="14" xfId="0" applyNumberFormat="1" applyFont="1" applyBorder="1" applyAlignment="1" quotePrefix="1">
      <alignment horizontal="center"/>
    </xf>
    <xf numFmtId="43" fontId="6" fillId="0" borderId="13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5" fillId="19" borderId="18" xfId="0" applyFont="1" applyFill="1" applyBorder="1" applyAlignment="1">
      <alignment/>
    </xf>
    <xf numFmtId="43" fontId="5" fillId="19" borderId="18" xfId="0" applyNumberFormat="1" applyFont="1" applyFill="1" applyBorder="1" applyAlignment="1">
      <alignment/>
    </xf>
    <xf numFmtId="0" fontId="56" fillId="35" borderId="18" xfId="6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9" fontId="6" fillId="0" borderId="17" xfId="63" applyFont="1" applyBorder="1" applyAlignment="1">
      <alignment horizontal="center"/>
    </xf>
    <xf numFmtId="0" fontId="5" fillId="19" borderId="19" xfId="0" applyFont="1" applyFill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9" fontId="6" fillId="0" borderId="17" xfId="63" applyFont="1" applyBorder="1" applyAlignment="1" applyProtection="1">
      <alignment horizontal="center"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13" xfId="0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Alignment="1" applyProtection="1" quotePrefix="1">
      <alignment horizontal="right"/>
      <protection locked="0"/>
    </xf>
    <xf numFmtId="43" fontId="6" fillId="0" borderId="14" xfId="0" applyNumberFormat="1" applyFont="1" applyBorder="1" applyAlignment="1" applyProtection="1" quotePrefix="1">
      <alignment horizontal="center"/>
      <protection locked="0"/>
    </xf>
    <xf numFmtId="41" fontId="57" fillId="36" borderId="20" xfId="60" applyNumberFormat="1" applyFont="1" applyFill="1" applyBorder="1" applyAlignment="1" applyProtection="1">
      <alignment horizontal="center" vertical="center"/>
      <protection locked="0"/>
    </xf>
    <xf numFmtId="41" fontId="57" fillId="36" borderId="0" xfId="60" applyNumberFormat="1" applyFont="1" applyFill="1" applyBorder="1" applyAlignment="1" applyProtection="1">
      <alignment horizontal="center" vertical="center"/>
      <protection locked="0"/>
    </xf>
    <xf numFmtId="164" fontId="57" fillId="20" borderId="20" xfId="46" applyNumberFormat="1" applyFont="1" applyFill="1" applyBorder="1" applyAlignment="1" applyProtection="1">
      <alignment horizontal="right" vertical="center"/>
      <protection locked="0"/>
    </xf>
    <xf numFmtId="164" fontId="57" fillId="20" borderId="0" xfId="46" applyNumberFormat="1" applyFont="1" applyFill="1" applyBorder="1" applyAlignment="1" applyProtection="1">
      <alignment horizontal="right" vertical="center"/>
      <protection locked="0"/>
    </xf>
    <xf numFmtId="10" fontId="57" fillId="36" borderId="20" xfId="46" applyNumberFormat="1" applyFont="1" applyFill="1" applyBorder="1" applyAlignment="1" applyProtection="1">
      <alignment horizontal="right" vertical="center"/>
      <protection locked="0"/>
    </xf>
    <xf numFmtId="10" fontId="57" fillId="36" borderId="0" xfId="46" applyNumberFormat="1" applyFont="1" applyFill="1" applyBorder="1" applyAlignment="1" applyProtection="1">
      <alignment horizontal="right" vertical="center"/>
      <protection locked="0"/>
    </xf>
    <xf numFmtId="0" fontId="58" fillId="37" borderId="0" xfId="56" applyFont="1" applyFill="1" applyBorder="1" applyAlignment="1" applyProtection="1">
      <alignment horizontal="center" vertical="center"/>
      <protection/>
    </xf>
    <xf numFmtId="0" fontId="59" fillId="0" borderId="0" xfId="66" applyFont="1" applyAlignment="1">
      <alignment horizontal="center" vertical="center"/>
    </xf>
    <xf numFmtId="0" fontId="56" fillId="35" borderId="21" xfId="60" applyFont="1" applyFill="1" applyBorder="1" applyAlignment="1" applyProtection="1">
      <alignment horizontal="center" vertical="center" wrapText="1"/>
      <protection/>
    </xf>
    <xf numFmtId="0" fontId="56" fillId="35" borderId="19" xfId="60" applyFont="1" applyFill="1" applyBorder="1" applyAlignment="1" applyProtection="1">
      <alignment horizontal="center" vertical="center" wrapText="1"/>
      <protection/>
    </xf>
    <xf numFmtId="0" fontId="56" fillId="35" borderId="15" xfId="60" applyFont="1" applyFill="1" applyBorder="1" applyAlignment="1" applyProtection="1">
      <alignment horizontal="center" vertical="center" wrapText="1"/>
      <protection/>
    </xf>
    <xf numFmtId="0" fontId="56" fillId="35" borderId="22" xfId="60" applyFont="1" applyFill="1" applyBorder="1" applyAlignment="1" applyProtection="1">
      <alignment horizontal="center" vertical="center" wrapText="1"/>
      <protection/>
    </xf>
    <xf numFmtId="0" fontId="56" fillId="35" borderId="13" xfId="60" applyFont="1" applyFill="1" applyBorder="1" applyAlignment="1" applyProtection="1">
      <alignment horizontal="center" vertical="center" wrapText="1"/>
      <protection/>
    </xf>
    <xf numFmtId="0" fontId="56" fillId="35" borderId="0" xfId="6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1 2" xfId="50"/>
    <cellStyle name="Heading 2" xfId="51"/>
    <cellStyle name="Heading 2 2" xfId="52"/>
    <cellStyle name="Heading 3" xfId="53"/>
    <cellStyle name="Heading 3 2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itle 2" xfId="66"/>
    <cellStyle name="Total" xfId="67"/>
    <cellStyle name="Warning Text" xfId="68"/>
  </cellStyles>
  <dxfs count="6">
    <dxf>
      <fill>
        <patternFill>
          <bgColor theme="0" tint="-0.0499799996614456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>
        <left/>
        <right/>
        <top/>
        <bottom/>
      </border>
    </dxf>
    <dxf>
      <font>
        <color theme="3"/>
      </font>
    </dxf>
  </dxfs>
  <tableStyles count="1" defaultTableStyle="Loan Calculator Data" defaultPivotStyle="PivotStyleLight16">
    <tableStyle name="Loan Calculator Data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add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adda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2">
      <selection activeCell="C3" sqref="C3:D3"/>
    </sheetView>
  </sheetViews>
  <sheetFormatPr defaultColWidth="0" defaultRowHeight="15" zeroHeight="1"/>
  <cols>
    <col min="1" max="1" width="23.7109375" style="0" customWidth="1"/>
    <col min="2" max="4" width="21.7109375" style="0" customWidth="1"/>
    <col min="5" max="10" width="0" style="0" hidden="1" customWidth="1"/>
    <col min="11" max="16384" width="9.140625" style="0" hidden="1" customWidth="1"/>
  </cols>
  <sheetData>
    <row r="1" spans="1:4" ht="46.5" customHeight="1">
      <c r="A1" s="52" t="s">
        <v>5</v>
      </c>
      <c r="B1" s="52"/>
      <c r="C1" s="52"/>
      <c r="D1" s="52"/>
    </row>
    <row r="2" spans="1:4" ht="23.25" thickBot="1">
      <c r="A2" s="53" t="s">
        <v>27</v>
      </c>
      <c r="B2" s="53"/>
      <c r="C2" s="53"/>
      <c r="D2" s="53"/>
    </row>
    <row r="3" spans="1:4" ht="19.5" thickBot="1">
      <c r="A3" s="6" t="s">
        <v>0</v>
      </c>
      <c r="B3" s="5"/>
      <c r="C3" s="46">
        <v>400000</v>
      </c>
      <c r="D3" s="47"/>
    </row>
    <row r="4" spans="1:4" ht="30" customHeight="1" thickBot="1">
      <c r="A4" s="6" t="s">
        <v>1</v>
      </c>
      <c r="B4" s="7"/>
      <c r="C4" s="48">
        <v>42115</v>
      </c>
      <c r="D4" s="49"/>
    </row>
    <row r="5" spans="1:4" ht="19.5" thickBot="1">
      <c r="A5" s="6" t="s">
        <v>4</v>
      </c>
      <c r="B5" s="7"/>
      <c r="C5" s="50">
        <v>0.2</v>
      </c>
      <c r="D5" s="51"/>
    </row>
    <row r="6" spans="1:4" ht="15">
      <c r="A6" s="2"/>
      <c r="B6" s="3"/>
      <c r="C6" s="2"/>
      <c r="D6" s="2"/>
    </row>
    <row r="7" spans="1:4" ht="25.5">
      <c r="A7" s="4" t="s">
        <v>2</v>
      </c>
      <c r="B7" s="4" t="s">
        <v>6</v>
      </c>
      <c r="C7" s="4" t="s">
        <v>3</v>
      </c>
      <c r="D7" s="4" t="s">
        <v>7</v>
      </c>
    </row>
    <row r="8" spans="1:4" ht="15">
      <c r="A8" s="1"/>
      <c r="B8" s="1"/>
      <c r="C8" s="1"/>
      <c r="D8" s="1"/>
    </row>
    <row r="9" spans="1:4" ht="15">
      <c r="A9" s="8">
        <f>DATE(IF(MONTH(C4)&gt;3,YEAR(C4)+1,YEAR(C4)),"3","31")</f>
        <v>42460</v>
      </c>
      <c r="B9" s="9">
        <f>C3</f>
        <v>400000</v>
      </c>
      <c r="C9" s="9">
        <f>ROUND(IF(A9-C4&lt;180,B9*C5/2,B9*C5),0)</f>
        <v>80000</v>
      </c>
      <c r="D9" s="9">
        <f>B9-C9</f>
        <v>320000</v>
      </c>
    </row>
    <row r="10" spans="1:4" ht="15">
      <c r="A10" s="8">
        <f>DATE(YEAR(A9)+1,"3","31")</f>
        <v>42825</v>
      </c>
      <c r="B10" s="9">
        <f>D9</f>
        <v>320000</v>
      </c>
      <c r="C10" s="9">
        <f aca="true" t="shared" si="0" ref="C10:C41">IF(B10&gt;1000,ROUND(B10*$C$5,0),B10-1)</f>
        <v>64000</v>
      </c>
      <c r="D10" s="9">
        <f aca="true" t="shared" si="1" ref="D10:D33">B10-C10</f>
        <v>256000</v>
      </c>
    </row>
    <row r="11" spans="1:4" ht="15">
      <c r="A11" s="8">
        <f aca="true" t="shared" si="2" ref="A11:A33">DATE(YEAR(A10)+1,"3","31")</f>
        <v>43190</v>
      </c>
      <c r="B11" s="9">
        <f aca="true" t="shared" si="3" ref="B11:B33">D10</f>
        <v>256000</v>
      </c>
      <c r="C11" s="9">
        <f t="shared" si="0"/>
        <v>51200</v>
      </c>
      <c r="D11" s="9">
        <f t="shared" si="1"/>
        <v>204800</v>
      </c>
    </row>
    <row r="12" spans="1:4" ht="15">
      <c r="A12" s="8">
        <f t="shared" si="2"/>
        <v>43555</v>
      </c>
      <c r="B12" s="9">
        <f t="shared" si="3"/>
        <v>204800</v>
      </c>
      <c r="C12" s="9">
        <f t="shared" si="0"/>
        <v>40960</v>
      </c>
      <c r="D12" s="9">
        <f t="shared" si="1"/>
        <v>163840</v>
      </c>
    </row>
    <row r="13" spans="1:4" ht="15">
      <c r="A13" s="8">
        <f t="shared" si="2"/>
        <v>43921</v>
      </c>
      <c r="B13" s="9">
        <f t="shared" si="3"/>
        <v>163840</v>
      </c>
      <c r="C13" s="9">
        <f t="shared" si="0"/>
        <v>32768</v>
      </c>
      <c r="D13" s="9">
        <f t="shared" si="1"/>
        <v>131072</v>
      </c>
    </row>
    <row r="14" spans="1:4" ht="15">
      <c r="A14" s="8">
        <f t="shared" si="2"/>
        <v>44286</v>
      </c>
      <c r="B14" s="9">
        <f t="shared" si="3"/>
        <v>131072</v>
      </c>
      <c r="C14" s="9">
        <f t="shared" si="0"/>
        <v>26214</v>
      </c>
      <c r="D14" s="9">
        <f t="shared" si="1"/>
        <v>104858</v>
      </c>
    </row>
    <row r="15" spans="1:4" ht="15">
      <c r="A15" s="8">
        <f t="shared" si="2"/>
        <v>44651</v>
      </c>
      <c r="B15" s="9">
        <f t="shared" si="3"/>
        <v>104858</v>
      </c>
      <c r="C15" s="9">
        <f t="shared" si="0"/>
        <v>20972</v>
      </c>
      <c r="D15" s="9">
        <f t="shared" si="1"/>
        <v>83886</v>
      </c>
    </row>
    <row r="16" spans="1:4" ht="15">
      <c r="A16" s="8">
        <f t="shared" si="2"/>
        <v>45016</v>
      </c>
      <c r="B16" s="9">
        <f t="shared" si="3"/>
        <v>83886</v>
      </c>
      <c r="C16" s="9">
        <f t="shared" si="0"/>
        <v>16777</v>
      </c>
      <c r="D16" s="9">
        <f t="shared" si="1"/>
        <v>67109</v>
      </c>
    </row>
    <row r="17" spans="1:4" ht="15">
      <c r="A17" s="8">
        <f t="shared" si="2"/>
        <v>45382</v>
      </c>
      <c r="B17" s="9">
        <f t="shared" si="3"/>
        <v>67109</v>
      </c>
      <c r="C17" s="9">
        <f t="shared" si="0"/>
        <v>13422</v>
      </c>
      <c r="D17" s="9">
        <f t="shared" si="1"/>
        <v>53687</v>
      </c>
    </row>
    <row r="18" spans="1:4" ht="15">
      <c r="A18" s="8">
        <f t="shared" si="2"/>
        <v>45747</v>
      </c>
      <c r="B18" s="9">
        <f t="shared" si="3"/>
        <v>53687</v>
      </c>
      <c r="C18" s="9">
        <f t="shared" si="0"/>
        <v>10737</v>
      </c>
      <c r="D18" s="9">
        <f t="shared" si="1"/>
        <v>42950</v>
      </c>
    </row>
    <row r="19" spans="1:4" ht="15">
      <c r="A19" s="8">
        <f t="shared" si="2"/>
        <v>46112</v>
      </c>
      <c r="B19" s="9">
        <f t="shared" si="3"/>
        <v>42950</v>
      </c>
      <c r="C19" s="9">
        <f t="shared" si="0"/>
        <v>8590</v>
      </c>
      <c r="D19" s="9">
        <f t="shared" si="1"/>
        <v>34360</v>
      </c>
    </row>
    <row r="20" spans="1:4" ht="15">
      <c r="A20" s="8">
        <f t="shared" si="2"/>
        <v>46477</v>
      </c>
      <c r="B20" s="9">
        <f t="shared" si="3"/>
        <v>34360</v>
      </c>
      <c r="C20" s="9">
        <f t="shared" si="0"/>
        <v>6872</v>
      </c>
      <c r="D20" s="9">
        <f t="shared" si="1"/>
        <v>27488</v>
      </c>
    </row>
    <row r="21" spans="1:4" ht="15">
      <c r="A21" s="8">
        <f t="shared" si="2"/>
        <v>46843</v>
      </c>
      <c r="B21" s="9">
        <f t="shared" si="3"/>
        <v>27488</v>
      </c>
      <c r="C21" s="9">
        <f t="shared" si="0"/>
        <v>5498</v>
      </c>
      <c r="D21" s="9">
        <f t="shared" si="1"/>
        <v>21990</v>
      </c>
    </row>
    <row r="22" spans="1:4" ht="15">
      <c r="A22" s="8">
        <f t="shared" si="2"/>
        <v>47208</v>
      </c>
      <c r="B22" s="9">
        <f t="shared" si="3"/>
        <v>21990</v>
      </c>
      <c r="C22" s="9">
        <f t="shared" si="0"/>
        <v>4398</v>
      </c>
      <c r="D22" s="9">
        <f t="shared" si="1"/>
        <v>17592</v>
      </c>
    </row>
    <row r="23" spans="1:4" ht="15">
      <c r="A23" s="8">
        <f t="shared" si="2"/>
        <v>47573</v>
      </c>
      <c r="B23" s="9">
        <f t="shared" si="3"/>
        <v>17592</v>
      </c>
      <c r="C23" s="9">
        <f t="shared" si="0"/>
        <v>3518</v>
      </c>
      <c r="D23" s="9">
        <f t="shared" si="1"/>
        <v>14074</v>
      </c>
    </row>
    <row r="24" spans="1:4" ht="15">
      <c r="A24" s="8">
        <f t="shared" si="2"/>
        <v>47938</v>
      </c>
      <c r="B24" s="9">
        <f t="shared" si="3"/>
        <v>14074</v>
      </c>
      <c r="C24" s="9">
        <f t="shared" si="0"/>
        <v>2815</v>
      </c>
      <c r="D24" s="9">
        <f t="shared" si="1"/>
        <v>11259</v>
      </c>
    </row>
    <row r="25" spans="1:4" ht="15">
      <c r="A25" s="8">
        <f t="shared" si="2"/>
        <v>48304</v>
      </c>
      <c r="B25" s="9">
        <f t="shared" si="3"/>
        <v>11259</v>
      </c>
      <c r="C25" s="9">
        <f t="shared" si="0"/>
        <v>2252</v>
      </c>
      <c r="D25" s="9">
        <f t="shared" si="1"/>
        <v>9007</v>
      </c>
    </row>
    <row r="26" spans="1:4" ht="15">
      <c r="A26" s="8">
        <f t="shared" si="2"/>
        <v>48669</v>
      </c>
      <c r="B26" s="9">
        <f t="shared" si="3"/>
        <v>9007</v>
      </c>
      <c r="C26" s="9">
        <f t="shared" si="0"/>
        <v>1801</v>
      </c>
      <c r="D26" s="9">
        <f t="shared" si="1"/>
        <v>7206</v>
      </c>
    </row>
    <row r="27" spans="1:4" ht="15">
      <c r="A27" s="8">
        <f t="shared" si="2"/>
        <v>49034</v>
      </c>
      <c r="B27" s="9">
        <f t="shared" si="3"/>
        <v>7206</v>
      </c>
      <c r="C27" s="9">
        <f t="shared" si="0"/>
        <v>1441</v>
      </c>
      <c r="D27" s="9">
        <f t="shared" si="1"/>
        <v>5765</v>
      </c>
    </row>
    <row r="28" spans="1:4" ht="15">
      <c r="A28" s="8">
        <f t="shared" si="2"/>
        <v>49399</v>
      </c>
      <c r="B28" s="9">
        <f t="shared" si="3"/>
        <v>5765</v>
      </c>
      <c r="C28" s="9">
        <f t="shared" si="0"/>
        <v>1153</v>
      </c>
      <c r="D28" s="9">
        <f t="shared" si="1"/>
        <v>4612</v>
      </c>
    </row>
    <row r="29" spans="1:4" ht="15">
      <c r="A29" s="8">
        <f t="shared" si="2"/>
        <v>49765</v>
      </c>
      <c r="B29" s="9">
        <f t="shared" si="3"/>
        <v>4612</v>
      </c>
      <c r="C29" s="9">
        <f t="shared" si="0"/>
        <v>922</v>
      </c>
      <c r="D29" s="9">
        <f t="shared" si="1"/>
        <v>3690</v>
      </c>
    </row>
    <row r="30" spans="1:4" ht="15">
      <c r="A30" s="8">
        <f t="shared" si="2"/>
        <v>50130</v>
      </c>
      <c r="B30" s="9">
        <f t="shared" si="3"/>
        <v>3690</v>
      </c>
      <c r="C30" s="9">
        <f t="shared" si="0"/>
        <v>738</v>
      </c>
      <c r="D30" s="9">
        <f t="shared" si="1"/>
        <v>2952</v>
      </c>
    </row>
    <row r="31" spans="1:4" ht="15">
      <c r="A31" s="8">
        <f t="shared" si="2"/>
        <v>50495</v>
      </c>
      <c r="B31" s="9">
        <f t="shared" si="3"/>
        <v>2952</v>
      </c>
      <c r="C31" s="9">
        <f t="shared" si="0"/>
        <v>590</v>
      </c>
      <c r="D31" s="9">
        <f t="shared" si="1"/>
        <v>2362</v>
      </c>
    </row>
    <row r="32" spans="1:4" ht="15">
      <c r="A32" s="8">
        <f t="shared" si="2"/>
        <v>50860</v>
      </c>
      <c r="B32" s="9">
        <f t="shared" si="3"/>
        <v>2362</v>
      </c>
      <c r="C32" s="9">
        <f t="shared" si="0"/>
        <v>472</v>
      </c>
      <c r="D32" s="9">
        <f t="shared" si="1"/>
        <v>1890</v>
      </c>
    </row>
    <row r="33" spans="1:4" ht="15">
      <c r="A33" s="8">
        <f t="shared" si="2"/>
        <v>51226</v>
      </c>
      <c r="B33" s="9">
        <f t="shared" si="3"/>
        <v>1890</v>
      </c>
      <c r="C33" s="9">
        <f t="shared" si="0"/>
        <v>378</v>
      </c>
      <c r="D33" s="9">
        <f t="shared" si="1"/>
        <v>1512</v>
      </c>
    </row>
    <row r="34" spans="1:4" ht="15">
      <c r="A34" s="8">
        <f aca="true" t="shared" si="4" ref="A34:A49">DATE(YEAR(A33)+1,"3","31")</f>
        <v>51591</v>
      </c>
      <c r="B34" s="9">
        <f aca="true" t="shared" si="5" ref="B34:B49">D33</f>
        <v>1512</v>
      </c>
      <c r="C34" s="9">
        <f t="shared" si="0"/>
        <v>302</v>
      </c>
      <c r="D34" s="9">
        <f aca="true" t="shared" si="6" ref="D34:D49">B34-C34</f>
        <v>1210</v>
      </c>
    </row>
    <row r="35" spans="1:4" ht="15">
      <c r="A35" s="8">
        <f t="shared" si="4"/>
        <v>51956</v>
      </c>
      <c r="B35" s="9">
        <f t="shared" si="5"/>
        <v>1210</v>
      </c>
      <c r="C35" s="9">
        <f t="shared" si="0"/>
        <v>242</v>
      </c>
      <c r="D35" s="9">
        <f t="shared" si="6"/>
        <v>968</v>
      </c>
    </row>
    <row r="36" spans="1:4" ht="15">
      <c r="A36" s="8">
        <f t="shared" si="4"/>
        <v>52321</v>
      </c>
      <c r="B36" s="9">
        <f t="shared" si="5"/>
        <v>968</v>
      </c>
      <c r="C36" s="9">
        <f t="shared" si="0"/>
        <v>967</v>
      </c>
      <c r="D36" s="9">
        <f t="shared" si="6"/>
        <v>1</v>
      </c>
    </row>
    <row r="37" spans="1:4" ht="15">
      <c r="A37" s="8">
        <f t="shared" si="4"/>
        <v>52687</v>
      </c>
      <c r="B37" s="9">
        <f t="shared" si="5"/>
        <v>1</v>
      </c>
      <c r="C37" s="9">
        <f t="shared" si="0"/>
        <v>0</v>
      </c>
      <c r="D37" s="9">
        <f t="shared" si="6"/>
        <v>1</v>
      </c>
    </row>
    <row r="38" spans="1:4" ht="15">
      <c r="A38" s="8">
        <f t="shared" si="4"/>
        <v>53052</v>
      </c>
      <c r="B38" s="9">
        <f t="shared" si="5"/>
        <v>1</v>
      </c>
      <c r="C38" s="9">
        <f t="shared" si="0"/>
        <v>0</v>
      </c>
      <c r="D38" s="9">
        <f t="shared" si="6"/>
        <v>1</v>
      </c>
    </row>
    <row r="39" spans="1:4" ht="15">
      <c r="A39" s="8">
        <f t="shared" si="4"/>
        <v>53417</v>
      </c>
      <c r="B39" s="9">
        <f t="shared" si="5"/>
        <v>1</v>
      </c>
      <c r="C39" s="9">
        <f t="shared" si="0"/>
        <v>0</v>
      </c>
      <c r="D39" s="9">
        <f t="shared" si="6"/>
        <v>1</v>
      </c>
    </row>
    <row r="40" spans="1:4" ht="15">
      <c r="A40" s="8">
        <f t="shared" si="4"/>
        <v>53782</v>
      </c>
      <c r="B40" s="9">
        <f t="shared" si="5"/>
        <v>1</v>
      </c>
      <c r="C40" s="9">
        <f t="shared" si="0"/>
        <v>0</v>
      </c>
      <c r="D40" s="9">
        <f t="shared" si="6"/>
        <v>1</v>
      </c>
    </row>
    <row r="41" spans="1:4" ht="15">
      <c r="A41" s="8">
        <f t="shared" si="4"/>
        <v>54148</v>
      </c>
      <c r="B41" s="9">
        <f t="shared" si="5"/>
        <v>1</v>
      </c>
      <c r="C41" s="9">
        <f t="shared" si="0"/>
        <v>0</v>
      </c>
      <c r="D41" s="9">
        <f t="shared" si="6"/>
        <v>1</v>
      </c>
    </row>
    <row r="42" spans="1:4" ht="15">
      <c r="A42" s="8">
        <f t="shared" si="4"/>
        <v>54513</v>
      </c>
      <c r="B42" s="9">
        <f t="shared" si="5"/>
        <v>1</v>
      </c>
      <c r="C42" s="9">
        <f aca="true" t="shared" si="7" ref="C42:C58">IF(B42&gt;1000,ROUND(B42*$C$5,0),B42-1)</f>
        <v>0</v>
      </c>
      <c r="D42" s="9">
        <f t="shared" si="6"/>
        <v>1</v>
      </c>
    </row>
    <row r="43" spans="1:4" ht="15">
      <c r="A43" s="8">
        <f t="shared" si="4"/>
        <v>54878</v>
      </c>
      <c r="B43" s="9">
        <f t="shared" si="5"/>
        <v>1</v>
      </c>
      <c r="C43" s="9">
        <f t="shared" si="7"/>
        <v>0</v>
      </c>
      <c r="D43" s="9">
        <f t="shared" si="6"/>
        <v>1</v>
      </c>
    </row>
    <row r="44" spans="1:4" ht="15">
      <c r="A44" s="8">
        <f t="shared" si="4"/>
        <v>55243</v>
      </c>
      <c r="B44" s="9">
        <f t="shared" si="5"/>
        <v>1</v>
      </c>
      <c r="C44" s="9">
        <f t="shared" si="7"/>
        <v>0</v>
      </c>
      <c r="D44" s="9">
        <f t="shared" si="6"/>
        <v>1</v>
      </c>
    </row>
    <row r="45" spans="1:4" ht="15">
      <c r="A45" s="8">
        <f t="shared" si="4"/>
        <v>55609</v>
      </c>
      <c r="B45" s="9">
        <f t="shared" si="5"/>
        <v>1</v>
      </c>
      <c r="C45" s="9">
        <f t="shared" si="7"/>
        <v>0</v>
      </c>
      <c r="D45" s="9">
        <f t="shared" si="6"/>
        <v>1</v>
      </c>
    </row>
    <row r="46" spans="1:4" ht="15">
      <c r="A46" s="8">
        <f t="shared" si="4"/>
        <v>55974</v>
      </c>
      <c r="B46" s="9">
        <f t="shared" si="5"/>
        <v>1</v>
      </c>
      <c r="C46" s="9">
        <f t="shared" si="7"/>
        <v>0</v>
      </c>
      <c r="D46" s="9">
        <f t="shared" si="6"/>
        <v>1</v>
      </c>
    </row>
    <row r="47" spans="1:4" ht="15">
      <c r="A47" s="8">
        <f t="shared" si="4"/>
        <v>56339</v>
      </c>
      <c r="B47" s="9">
        <f t="shared" si="5"/>
        <v>1</v>
      </c>
      <c r="C47" s="9">
        <f t="shared" si="7"/>
        <v>0</v>
      </c>
      <c r="D47" s="9">
        <f t="shared" si="6"/>
        <v>1</v>
      </c>
    </row>
    <row r="48" spans="1:4" ht="15">
      <c r="A48" s="8">
        <f t="shared" si="4"/>
        <v>56704</v>
      </c>
      <c r="B48" s="9">
        <f t="shared" si="5"/>
        <v>1</v>
      </c>
      <c r="C48" s="9">
        <f t="shared" si="7"/>
        <v>0</v>
      </c>
      <c r="D48" s="9">
        <f t="shared" si="6"/>
        <v>1</v>
      </c>
    </row>
    <row r="49" spans="1:4" ht="15">
      <c r="A49" s="8">
        <f t="shared" si="4"/>
        <v>57070</v>
      </c>
      <c r="B49" s="9">
        <f t="shared" si="5"/>
        <v>1</v>
      </c>
      <c r="C49" s="9">
        <f t="shared" si="7"/>
        <v>0</v>
      </c>
      <c r="D49" s="9">
        <f t="shared" si="6"/>
        <v>1</v>
      </c>
    </row>
    <row r="50" spans="1:4" ht="15">
      <c r="A50" s="8">
        <f aca="true" t="shared" si="8" ref="A50:A58">DATE(YEAR(A49)+1,"3","31")</f>
        <v>57435</v>
      </c>
      <c r="B50" s="9">
        <f aca="true" t="shared" si="9" ref="B50:B58">D49</f>
        <v>1</v>
      </c>
      <c r="C50" s="9">
        <f t="shared" si="7"/>
        <v>0</v>
      </c>
      <c r="D50" s="9">
        <f aca="true" t="shared" si="10" ref="D50:D58">B50-C50</f>
        <v>1</v>
      </c>
    </row>
    <row r="51" spans="1:4" ht="15">
      <c r="A51" s="8">
        <f t="shared" si="8"/>
        <v>57800</v>
      </c>
      <c r="B51" s="9">
        <f t="shared" si="9"/>
        <v>1</v>
      </c>
      <c r="C51" s="9">
        <f t="shared" si="7"/>
        <v>0</v>
      </c>
      <c r="D51" s="9">
        <f t="shared" si="10"/>
        <v>1</v>
      </c>
    </row>
    <row r="52" spans="1:4" ht="15">
      <c r="A52" s="8">
        <f t="shared" si="8"/>
        <v>58165</v>
      </c>
      <c r="B52" s="9">
        <f t="shared" si="9"/>
        <v>1</v>
      </c>
      <c r="C52" s="9">
        <f t="shared" si="7"/>
        <v>0</v>
      </c>
      <c r="D52" s="9">
        <f t="shared" si="10"/>
        <v>1</v>
      </c>
    </row>
    <row r="53" spans="1:4" ht="15">
      <c r="A53" s="8">
        <f t="shared" si="8"/>
        <v>58531</v>
      </c>
      <c r="B53" s="9">
        <f t="shared" si="9"/>
        <v>1</v>
      </c>
      <c r="C53" s="9">
        <f t="shared" si="7"/>
        <v>0</v>
      </c>
      <c r="D53" s="9">
        <f t="shared" si="10"/>
        <v>1</v>
      </c>
    </row>
    <row r="54" spans="1:4" ht="15">
      <c r="A54" s="8">
        <f t="shared" si="8"/>
        <v>58896</v>
      </c>
      <c r="B54" s="9">
        <f t="shared" si="9"/>
        <v>1</v>
      </c>
      <c r="C54" s="9">
        <f t="shared" si="7"/>
        <v>0</v>
      </c>
      <c r="D54" s="9">
        <f t="shared" si="10"/>
        <v>1</v>
      </c>
    </row>
    <row r="55" spans="1:4" ht="15">
      <c r="A55" s="8">
        <f t="shared" si="8"/>
        <v>59261</v>
      </c>
      <c r="B55" s="9">
        <f t="shared" si="9"/>
        <v>1</v>
      </c>
      <c r="C55" s="9">
        <f t="shared" si="7"/>
        <v>0</v>
      </c>
      <c r="D55" s="9">
        <f t="shared" si="10"/>
        <v>1</v>
      </c>
    </row>
    <row r="56" spans="1:4" ht="15">
      <c r="A56" s="8">
        <f t="shared" si="8"/>
        <v>59626</v>
      </c>
      <c r="B56" s="9">
        <f t="shared" si="9"/>
        <v>1</v>
      </c>
      <c r="C56" s="9">
        <f t="shared" si="7"/>
        <v>0</v>
      </c>
      <c r="D56" s="9">
        <f t="shared" si="10"/>
        <v>1</v>
      </c>
    </row>
    <row r="57" spans="1:4" ht="15">
      <c r="A57" s="8">
        <f t="shared" si="8"/>
        <v>59992</v>
      </c>
      <c r="B57" s="9">
        <f t="shared" si="9"/>
        <v>1</v>
      </c>
      <c r="C57" s="9">
        <f t="shared" si="7"/>
        <v>0</v>
      </c>
      <c r="D57" s="9">
        <f t="shared" si="10"/>
        <v>1</v>
      </c>
    </row>
    <row r="58" spans="1:4" ht="15">
      <c r="A58" s="8">
        <f t="shared" si="8"/>
        <v>60357</v>
      </c>
      <c r="B58" s="9">
        <f t="shared" si="9"/>
        <v>1</v>
      </c>
      <c r="C58" s="9">
        <f t="shared" si="7"/>
        <v>0</v>
      </c>
      <c r="D58" s="9">
        <f t="shared" si="10"/>
        <v>1</v>
      </c>
    </row>
    <row r="59" ht="15" hidden="1"/>
  </sheetData>
  <sheetProtection password="BE0A" sheet="1" selectLockedCells="1"/>
  <mergeCells count="5">
    <mergeCell ref="C3:D3"/>
    <mergeCell ref="C4:D4"/>
    <mergeCell ref="C5:D5"/>
    <mergeCell ref="A1:D1"/>
    <mergeCell ref="A2:D2"/>
  </mergeCells>
  <hyperlinks>
    <hyperlink ref="A1:D1" r:id="rId1" display="TAXADDA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6.421875" style="10" customWidth="1"/>
    <col min="2" max="2" width="19.28125" style="10" customWidth="1"/>
    <col min="3" max="3" width="9.140625" style="10" customWidth="1"/>
    <col min="4" max="4" width="17.7109375" style="10" customWidth="1"/>
    <col min="5" max="6" width="32.7109375" style="10" customWidth="1"/>
    <col min="7" max="10" width="17.7109375" style="10" customWidth="1"/>
    <col min="11" max="11" width="10.7109375" style="10" hidden="1" customWidth="1"/>
    <col min="12" max="16384" width="0" style="10" hidden="1" customWidth="1"/>
  </cols>
  <sheetData>
    <row r="1" spans="1:10" ht="46.5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2.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17.25" customHeight="1">
      <c r="A3" s="56" t="s">
        <v>8</v>
      </c>
      <c r="B3" s="56" t="s">
        <v>9</v>
      </c>
      <c r="C3" s="56" t="s">
        <v>10</v>
      </c>
      <c r="D3" s="59" t="s">
        <v>19</v>
      </c>
      <c r="E3" s="54" t="s">
        <v>11</v>
      </c>
      <c r="F3" s="55"/>
      <c r="G3" s="56" t="s">
        <v>12</v>
      </c>
      <c r="H3" s="56" t="s">
        <v>13</v>
      </c>
      <c r="I3" s="56" t="s">
        <v>20</v>
      </c>
      <c r="J3" s="56" t="s">
        <v>21</v>
      </c>
      <c r="K3" s="14"/>
    </row>
    <row r="4" spans="1:10" ht="30" customHeight="1">
      <c r="A4" s="58"/>
      <c r="B4" s="58"/>
      <c r="C4" s="57"/>
      <c r="D4" s="59"/>
      <c r="E4" s="35" t="s">
        <v>28</v>
      </c>
      <c r="F4" s="35" t="s">
        <v>29</v>
      </c>
      <c r="G4" s="57"/>
      <c r="H4" s="57"/>
      <c r="I4" s="57"/>
      <c r="J4" s="57"/>
    </row>
    <row r="5" spans="1:10" ht="15.75">
      <c r="A5" s="15"/>
      <c r="B5" s="16"/>
      <c r="C5" s="37"/>
      <c r="D5" s="13"/>
      <c r="E5" s="16"/>
      <c r="F5" s="13"/>
      <c r="G5" s="17"/>
      <c r="H5" s="18"/>
      <c r="I5" s="19"/>
      <c r="J5" s="18"/>
    </row>
    <row r="6" spans="1:10" ht="15.75">
      <c r="A6" s="15">
        <v>1</v>
      </c>
      <c r="B6" s="40" t="s">
        <v>14</v>
      </c>
      <c r="C6" s="41">
        <v>0.15</v>
      </c>
      <c r="D6" s="42">
        <v>3272</v>
      </c>
      <c r="E6" s="43">
        <v>0</v>
      </c>
      <c r="F6" s="44">
        <v>3400</v>
      </c>
      <c r="G6" s="45">
        <v>0</v>
      </c>
      <c r="H6" s="24">
        <f aca="true" t="shared" si="0" ref="H6:H13">D6+E6+F6-G6</f>
        <v>6672</v>
      </c>
      <c r="I6" s="25">
        <f aca="true" t="shared" si="1" ref="I6:I13">ROUND((D6+E6-G6)*C6+F6/2*C6,0)</f>
        <v>746</v>
      </c>
      <c r="J6" s="24">
        <f aca="true" t="shared" si="2" ref="J6:J13">H6-I6</f>
        <v>5926</v>
      </c>
    </row>
    <row r="7" spans="1:10" ht="15.75">
      <c r="A7" s="15">
        <f>A6+1</f>
        <v>2</v>
      </c>
      <c r="B7" s="40" t="s">
        <v>15</v>
      </c>
      <c r="C7" s="41">
        <v>0.15</v>
      </c>
      <c r="D7" s="42">
        <v>11418</v>
      </c>
      <c r="E7" s="43">
        <v>0</v>
      </c>
      <c r="F7" s="44">
        <v>0</v>
      </c>
      <c r="G7" s="45">
        <v>0</v>
      </c>
      <c r="H7" s="24">
        <f t="shared" si="0"/>
        <v>11418</v>
      </c>
      <c r="I7" s="25">
        <f t="shared" si="1"/>
        <v>1713</v>
      </c>
      <c r="J7" s="24">
        <f t="shared" si="2"/>
        <v>9705</v>
      </c>
    </row>
    <row r="8" spans="1:13" ht="15.75">
      <c r="A8" s="15">
        <f>A7+1</f>
        <v>3</v>
      </c>
      <c r="B8" s="40" t="s">
        <v>16</v>
      </c>
      <c r="C8" s="41">
        <v>0.1</v>
      </c>
      <c r="D8" s="42">
        <v>21934</v>
      </c>
      <c r="E8" s="43">
        <v>54154</v>
      </c>
      <c r="F8" s="44">
        <v>290050</v>
      </c>
      <c r="G8" s="45">
        <v>0</v>
      </c>
      <c r="H8" s="24">
        <f t="shared" si="0"/>
        <v>366138</v>
      </c>
      <c r="I8" s="25">
        <f t="shared" si="1"/>
        <v>22111</v>
      </c>
      <c r="J8" s="24">
        <f t="shared" si="2"/>
        <v>344027</v>
      </c>
      <c r="K8" s="26"/>
      <c r="L8" s="27"/>
      <c r="M8" s="26"/>
    </row>
    <row r="9" spans="1:13" ht="15.75">
      <c r="A9" s="15">
        <v>4</v>
      </c>
      <c r="B9" s="40" t="s">
        <v>17</v>
      </c>
      <c r="C9" s="41">
        <v>0.6</v>
      </c>
      <c r="D9" s="42">
        <v>21630</v>
      </c>
      <c r="E9" s="43">
        <v>0</v>
      </c>
      <c r="F9" s="44">
        <v>0</v>
      </c>
      <c r="G9" s="45">
        <v>0</v>
      </c>
      <c r="H9" s="24">
        <f t="shared" si="0"/>
        <v>21630</v>
      </c>
      <c r="I9" s="25">
        <f t="shared" si="1"/>
        <v>12978</v>
      </c>
      <c r="J9" s="24">
        <f t="shared" si="2"/>
        <v>8652</v>
      </c>
      <c r="K9" s="26"/>
      <c r="L9" s="27"/>
      <c r="M9" s="26"/>
    </row>
    <row r="10" spans="1:13" ht="15.75">
      <c r="A10" s="15">
        <v>5</v>
      </c>
      <c r="B10" s="40" t="s">
        <v>22</v>
      </c>
      <c r="C10" s="41">
        <v>0.6</v>
      </c>
      <c r="D10" s="42">
        <v>4000</v>
      </c>
      <c r="E10" s="43">
        <v>0</v>
      </c>
      <c r="F10" s="44">
        <v>0</v>
      </c>
      <c r="G10" s="45">
        <v>0</v>
      </c>
      <c r="H10" s="24">
        <f t="shared" si="0"/>
        <v>4000</v>
      </c>
      <c r="I10" s="25">
        <f t="shared" si="1"/>
        <v>2400</v>
      </c>
      <c r="J10" s="24">
        <f t="shared" si="2"/>
        <v>1600</v>
      </c>
      <c r="K10" s="26"/>
      <c r="L10" s="27"/>
      <c r="M10" s="26"/>
    </row>
    <row r="11" spans="1:13" ht="15.75">
      <c r="A11" s="15">
        <v>6</v>
      </c>
      <c r="B11" s="40" t="s">
        <v>23</v>
      </c>
      <c r="C11" s="41">
        <v>0.05</v>
      </c>
      <c r="D11" s="42">
        <v>550000</v>
      </c>
      <c r="E11" s="43">
        <v>0</v>
      </c>
      <c r="F11" s="44">
        <v>0</v>
      </c>
      <c r="G11" s="45">
        <v>0</v>
      </c>
      <c r="H11" s="24">
        <f t="shared" si="0"/>
        <v>550000</v>
      </c>
      <c r="I11" s="25">
        <f t="shared" si="1"/>
        <v>27500</v>
      </c>
      <c r="J11" s="24">
        <f t="shared" si="2"/>
        <v>522500</v>
      </c>
      <c r="K11" s="26"/>
      <c r="L11" s="27"/>
      <c r="M11" s="26"/>
    </row>
    <row r="12" spans="1:13" ht="15.75">
      <c r="A12" s="15">
        <v>7</v>
      </c>
      <c r="B12" s="40" t="s">
        <v>24</v>
      </c>
      <c r="C12" s="41">
        <v>0.15</v>
      </c>
      <c r="D12" s="42">
        <v>14300</v>
      </c>
      <c r="E12" s="43">
        <v>2300</v>
      </c>
      <c r="F12" s="44">
        <v>0</v>
      </c>
      <c r="G12" s="45">
        <v>12000</v>
      </c>
      <c r="H12" s="24">
        <f t="shared" si="0"/>
        <v>4600</v>
      </c>
      <c r="I12" s="25">
        <f t="shared" si="1"/>
        <v>690</v>
      </c>
      <c r="J12" s="24">
        <f t="shared" si="2"/>
        <v>3910</v>
      </c>
      <c r="K12" s="26"/>
      <c r="L12" s="27"/>
      <c r="M12" s="26"/>
    </row>
    <row r="13" spans="1:13" ht="15.75">
      <c r="A13" s="15">
        <v>8</v>
      </c>
      <c r="B13" s="40" t="s">
        <v>25</v>
      </c>
      <c r="C13" s="41">
        <v>0.1</v>
      </c>
      <c r="D13" s="42">
        <v>43000</v>
      </c>
      <c r="E13" s="43">
        <v>0</v>
      </c>
      <c r="F13" s="44">
        <v>0</v>
      </c>
      <c r="G13" s="45">
        <v>0</v>
      </c>
      <c r="H13" s="24">
        <f t="shared" si="0"/>
        <v>43000</v>
      </c>
      <c r="I13" s="25">
        <f t="shared" si="1"/>
        <v>4300</v>
      </c>
      <c r="J13" s="24">
        <f t="shared" si="2"/>
        <v>38700</v>
      </c>
      <c r="K13" s="26"/>
      <c r="L13" s="27"/>
      <c r="M13" s="26"/>
    </row>
    <row r="14" spans="1:13" ht="15.75">
      <c r="A14" s="15"/>
      <c r="B14" s="16"/>
      <c r="C14" s="38"/>
      <c r="D14" s="20"/>
      <c r="E14" s="21"/>
      <c r="F14" s="22"/>
      <c r="G14" s="23"/>
      <c r="H14" s="24"/>
      <c r="I14" s="25"/>
      <c r="J14" s="24"/>
      <c r="K14" s="26"/>
      <c r="L14" s="27"/>
      <c r="M14" s="26"/>
    </row>
    <row r="15" spans="1:11" s="11" customFormat="1" ht="15">
      <c r="A15" s="33"/>
      <c r="B15" s="36" t="s">
        <v>18</v>
      </c>
      <c r="C15" s="39"/>
      <c r="D15" s="34">
        <f>SUM(D6:D13)</f>
        <v>669554</v>
      </c>
      <c r="E15" s="34">
        <f aca="true" t="shared" si="3" ref="E15:J15">SUM(E6:E13)</f>
        <v>56454</v>
      </c>
      <c r="F15" s="34">
        <f t="shared" si="3"/>
        <v>293450</v>
      </c>
      <c r="G15" s="34">
        <f t="shared" si="3"/>
        <v>12000</v>
      </c>
      <c r="H15" s="34">
        <f t="shared" si="3"/>
        <v>1007458</v>
      </c>
      <c r="I15" s="34">
        <f t="shared" si="3"/>
        <v>72438</v>
      </c>
      <c r="J15" s="34">
        <f t="shared" si="3"/>
        <v>935020</v>
      </c>
      <c r="K15" s="32"/>
    </row>
    <row r="16" ht="15" hidden="1"/>
    <row r="17" spans="3:10" s="28" customFormat="1" ht="15" hidden="1">
      <c r="C17" s="12"/>
      <c r="H17" s="29"/>
      <c r="J17" s="29"/>
    </row>
    <row r="18" s="28" customFormat="1" ht="15" hidden="1">
      <c r="C18" s="12"/>
    </row>
    <row r="19" spans="3:10" s="28" customFormat="1" ht="15" hidden="1">
      <c r="C19" s="12"/>
      <c r="J19" s="30"/>
    </row>
    <row r="20" spans="3:10" s="28" customFormat="1" ht="15" hidden="1">
      <c r="C20" s="12"/>
      <c r="J20" s="30"/>
    </row>
    <row r="21" spans="3:10" s="28" customFormat="1" ht="15" hidden="1">
      <c r="C21" s="12"/>
      <c r="J21" s="31"/>
    </row>
    <row r="22" spans="3:10" s="28" customFormat="1" ht="15" hidden="1">
      <c r="C22" s="12"/>
      <c r="J22" s="31"/>
    </row>
    <row r="23" spans="3:10" s="28" customFormat="1" ht="15" hidden="1">
      <c r="C23" s="12"/>
      <c r="J23" s="30"/>
    </row>
    <row r="24" spans="3:10" s="28" customFormat="1" ht="15" hidden="1">
      <c r="C24" s="12"/>
      <c r="J24" s="30"/>
    </row>
    <row r="25" spans="3:10" s="28" customFormat="1" ht="15" hidden="1">
      <c r="C25" s="12"/>
      <c r="J25" s="29"/>
    </row>
    <row r="26" s="28" customFormat="1" ht="15" hidden="1">
      <c r="C26" s="12"/>
    </row>
    <row r="27" s="28" customFormat="1" ht="15" hidden="1"/>
    <row r="28" s="28" customFormat="1" ht="15" hidden="1"/>
    <row r="29" s="28" customFormat="1" ht="15" hidden="1"/>
  </sheetData>
  <sheetProtection password="BE0A" sheet="1" selectLockedCells="1"/>
  <mergeCells count="11">
    <mergeCell ref="A1:J1"/>
    <mergeCell ref="A3:A4"/>
    <mergeCell ref="B3:B4"/>
    <mergeCell ref="C3:C4"/>
    <mergeCell ref="D3:D4"/>
    <mergeCell ref="E3:F3"/>
    <mergeCell ref="G3:G4"/>
    <mergeCell ref="A2:J2"/>
    <mergeCell ref="H3:H4"/>
    <mergeCell ref="I3:I4"/>
    <mergeCell ref="J3:J4"/>
  </mergeCells>
  <hyperlinks>
    <hyperlink ref="A1:D1" r:id="rId1" display="TAXADDA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2016-05-21T08:40:29Z</dcterms:created>
  <dcterms:modified xsi:type="dcterms:W3CDTF">2016-05-21T12:19:52Z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